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timate" sheetId="1" state="visible" r:id="rId1"/>
    <sheet name="Ra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PKR &quot;#,##0"/>
  </numFmts>
  <fonts count="9">
    <font>
      <name val="Calibri"/>
      <family val="2"/>
      <color theme="1"/>
      <sz val="11"/>
      <scheme val="minor"/>
    </font>
    <font>
      <b val="1"/>
      <color rgb="00C1521F"/>
      <sz val="18"/>
    </font>
    <font>
      <b val="1"/>
    </font>
    <font>
      <i val="1"/>
      <color rgb="007A6E68"/>
    </font>
    <font>
      <b val="1"/>
      <color rgb="00FFFFFF"/>
    </font>
    <font>
      <b val="1"/>
      <color rgb="00C1521F"/>
    </font>
    <font>
      <b val="1"/>
      <sz val="13"/>
    </font>
    <font>
      <b val="1"/>
      <color rgb="00C1521F"/>
      <sz val="13"/>
    </font>
    <font>
      <i val="1"/>
      <color rgb="007A6E68"/>
      <sz val="9"/>
    </font>
  </fonts>
  <fills count="4">
    <fill>
      <patternFill/>
    </fill>
    <fill>
      <patternFill patternType="gray125"/>
    </fill>
    <fill>
      <patternFill patternType="solid">
        <fgColor rgb="00C1521F"/>
      </patternFill>
    </fill>
    <fill>
      <patternFill patternType="solid">
        <fgColor rgb="00F4F1EC"/>
      </patternFill>
    </fill>
  </fills>
  <borders count="2">
    <border>
      <left/>
      <right/>
      <top/>
      <bottom/>
      <diagonal/>
    </border>
    <border>
      <left style="thin">
        <color rgb="00E8E0D8"/>
      </left>
      <right style="thin">
        <color rgb="00E8E0D8"/>
      </right>
      <top style="thin">
        <color rgb="00E8E0D8"/>
      </top>
      <bottom style="thin">
        <color rgb="00E8E0D8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2" fillId="0" borderId="0" pivotButton="0" quotePrefix="0" xfId="0"/>
    <xf numFmtId="0" fontId="0" fillId="3" borderId="1" pivotButton="0" quotePrefix="0" xfId="0"/>
    <xf numFmtId="4" fontId="0" fillId="0" borderId="0" pivotButton="0" quotePrefix="0" xfId="0"/>
    <xf numFmtId="0" fontId="2" fillId="3" borderId="1" pivotButton="0" quotePrefix="0" xfId="0"/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5" fillId="0" borderId="1" pivotButton="0" quotePrefix="0" xfId="0"/>
    <xf numFmtId="0" fontId="6" fillId="0" borderId="0" pivotButton="0" quotePrefix="0" xfId="0"/>
    <xf numFmtId="164" fontId="7" fillId="0" borderId="0" pivotButton="0" quotePrefix="0" xfId="0"/>
    <xf numFmtId="164" fontId="0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6" customWidth="1" min="4" max="4"/>
    <col width="12" customWidth="1" min="5" max="5"/>
  </cols>
  <sheetData>
    <row r="1">
      <c r="A1" s="1" t="inlineStr">
        <is>
          <t>Finishes.pk — Construction Cost Estimator</t>
        </is>
      </c>
    </row>
    <row r="2">
      <c r="A2" s="2" t="inlineStr">
        <is>
          <t>Free planning estimate · 2026 rates · finishes.pk/construction-cost-calculator/</t>
        </is>
      </c>
    </row>
    <row r="4">
      <c r="A4" s="3" t="inlineStr">
        <is>
          <t>YOUR PROJECT</t>
        </is>
      </c>
      <c r="D4" s="3" t="inlineStr">
        <is>
          <t>DERIVED</t>
        </is>
      </c>
    </row>
    <row r="5">
      <c r="A5" s="4" t="inlineStr">
        <is>
          <t>City</t>
        </is>
      </c>
      <c r="B5" s="5" t="inlineStr">
        <is>
          <t>Lahore</t>
        </is>
      </c>
      <c r="D5" t="inlineStr">
        <is>
          <t>Plot sq ft</t>
        </is>
      </c>
      <c r="E5" s="6">
        <f>B6*VLOOKUP(B7,Rates!$A$5:$B$8,2,FALSE)</f>
        <v/>
      </c>
    </row>
    <row r="6">
      <c r="A6" s="4" t="inlineStr">
        <is>
          <t>Plot size</t>
        </is>
      </c>
      <c r="B6" s="5" t="n">
        <v>5</v>
      </c>
      <c r="D6" t="inlineStr">
        <is>
          <t>Storeys</t>
        </is>
      </c>
      <c r="E6" s="6">
        <f>IF(B8="Double",2,1)</f>
        <v/>
      </c>
    </row>
    <row r="7">
      <c r="A7" s="4" t="inlineStr">
        <is>
          <t>Unit</t>
        </is>
      </c>
      <c r="B7" s="5" t="inlineStr">
        <is>
          <t>Marla</t>
        </is>
      </c>
      <c r="D7" t="inlineStr">
        <is>
          <t>Covered area</t>
        </is>
      </c>
      <c r="E7" s="6">
        <f>E5*VLOOKUP("ground_coverage",Rates!$D$5:$E$11,2,FALSE)*E6</f>
        <v/>
      </c>
    </row>
    <row r="8">
      <c r="A8" s="4" t="inlineStr">
        <is>
          <t>Storeys</t>
        </is>
      </c>
      <c r="B8" s="5" t="inlineStr">
        <is>
          <t>Double</t>
        </is>
      </c>
      <c r="D8" t="inlineStr">
        <is>
          <t>Wall surface</t>
        </is>
      </c>
      <c r="E8" s="6">
        <f>E7*VLOOKUP("wall_area_factor",Rates!$D$5:$E$11,2,FALSE)</f>
        <v/>
      </c>
    </row>
    <row r="9">
      <c r="A9" s="4" t="inlineStr">
        <is>
          <t>Finish quality</t>
        </is>
      </c>
      <c r="B9" s="5" t="inlineStr">
        <is>
          <t>Standard</t>
        </is>
      </c>
      <c r="D9" t="inlineStr">
        <is>
          <t>Panelled area</t>
        </is>
      </c>
      <c r="E9" s="6">
        <f>E8*(B12/100)</f>
        <v/>
      </c>
    </row>
    <row r="10">
      <c r="A10" s="4" t="inlineStr">
        <is>
          <t>Bedrooms</t>
        </is>
      </c>
      <c r="B10" s="5" t="n">
        <v>3</v>
      </c>
      <c r="D10" t="inlineStr">
        <is>
          <t>Ceiling area</t>
        </is>
      </c>
      <c r="E10" s="6">
        <f>E7*(B13/100)</f>
        <v/>
      </c>
    </row>
    <row r="11">
      <c r="A11" s="4" t="inlineStr">
        <is>
          <t>Bathrooms</t>
        </is>
      </c>
      <c r="B11" s="5" t="n">
        <v>3</v>
      </c>
      <c r="D11" t="inlineStr">
        <is>
          <t>Paint area</t>
        </is>
      </c>
      <c r="E11" s="6">
        <f>(E8-E9)+E7*(1-B13/100)</f>
        <v/>
      </c>
    </row>
    <row r="12">
      <c r="A12" s="4" t="inlineStr">
        <is>
          <t>Wall panel coverage %</t>
        </is>
      </c>
      <c r="B12" s="5" t="n">
        <v>12</v>
      </c>
      <c r="D12" t="inlineStr">
        <is>
          <t>Floor area</t>
        </is>
      </c>
      <c r="E12" s="6">
        <f>E7</f>
        <v/>
      </c>
    </row>
    <row r="13">
      <c r="A13" s="4" t="inlineStr">
        <is>
          <t>False ceiling coverage %</t>
        </is>
      </c>
      <c r="B13" s="5" t="n">
        <v>60</v>
      </c>
      <c r="D13" t="inlineStr">
        <is>
          <t>Door count</t>
        </is>
      </c>
      <c r="E13" s="6">
        <f>B10+B11+VLOOKUP("doors_fixed",Rates!$D$5:$E$11,2,FALSE)</f>
        <v/>
      </c>
    </row>
    <row r="14">
      <c r="A14" s="4" t="inlineStr">
        <is>
          <t>Scope</t>
        </is>
      </c>
      <c r="B14" s="5" t="inlineStr">
        <is>
          <t>Complete</t>
        </is>
      </c>
      <c r="D14" t="inlineStr">
        <is>
          <t>Woodwork face</t>
        </is>
      </c>
      <c r="E14" s="6">
        <f>B10*VLOOKUP("wardrobe_per_bed",Rates!$D$5:$E$11,2,FALSE)+VLOOKUP("kitchen_face",Rates!$D$5:$E$11,2,FALSE)</f>
        <v/>
      </c>
    </row>
    <row r="15">
      <c r="D15" t="inlineStr">
        <is>
          <t>Wet tiling</t>
        </is>
      </c>
      <c r="E15" s="6">
        <f>B11*VLOOKUP("bath_tiling",Rates!$D$5:$E$11,2,FALSE)+VLOOKUP("kitchen_tiling",Rates!$D$5:$E$11,2,FALSE)</f>
        <v/>
      </c>
    </row>
    <row r="16">
      <c r="D16" t="inlineStr">
        <is>
          <t>City mult</t>
        </is>
      </c>
      <c r="E16" s="6">
        <f>VLOOKUP(B5,Rates!$A$13:$B$20,2,FALSE)</f>
        <v/>
      </c>
    </row>
    <row r="17">
      <c r="D17" t="inlineStr">
        <is>
          <t>Grey Q mult</t>
        </is>
      </c>
      <c r="E17" s="6">
        <f>VLOOKUP(B9,Rates!$G$5:$I$7,2,FALSE)</f>
        <v/>
      </c>
    </row>
    <row r="18">
      <c r="D18" t="inlineStr">
        <is>
          <t>Finish Q mult</t>
        </is>
      </c>
      <c r="E18" s="6">
        <f>VLOOKUP(B9,Rates!$G$5:$I$7,3,FALSE)</f>
        <v/>
      </c>
    </row>
    <row r="20">
      <c r="A20" s="3" t="inlineStr">
        <is>
          <t>COST BREAKDOWN</t>
        </is>
      </c>
    </row>
    <row r="21">
      <c r="A21" s="7" t="inlineStr">
        <is>
          <t>Trade</t>
        </is>
      </c>
      <c r="B21" s="7" t="inlineStr">
        <is>
          <t>Qty</t>
        </is>
      </c>
      <c r="C21" s="7" t="inlineStr">
        <is>
          <t>Rate</t>
        </is>
      </c>
      <c r="D21" s="7" t="inlineStr">
        <is>
          <t>Cost</t>
        </is>
      </c>
      <c r="E21" s="7" t="inlineStr">
        <is>
          <t>We supply</t>
        </is>
      </c>
    </row>
    <row r="22">
      <c r="A22" s="8" t="inlineStr">
        <is>
          <t>Foundation &amp; substructure</t>
        </is>
      </c>
      <c r="B22" s="9">
        <f>$E$7</f>
        <v/>
      </c>
      <c r="C22" s="9">
        <f>Rates!$F$13</f>
        <v/>
      </c>
      <c r="D22" s="10">
        <f>IF(OR($B$14="Complete",$B$14="Grey only"), $E$7*Rates!$F$13*$E$17*$E$16 , 0)</f>
        <v/>
      </c>
      <c r="E22" s="8" t="inlineStr"/>
    </row>
    <row r="23">
      <c r="A23" s="8" t="inlineStr">
        <is>
          <t>RCC frame, slabs &amp; columns</t>
        </is>
      </c>
      <c r="B23" s="9">
        <f>$E$7</f>
        <v/>
      </c>
      <c r="C23" s="9">
        <f>Rates!$F$14</f>
        <v/>
      </c>
      <c r="D23" s="10">
        <f>IF(OR($B$14="Complete",$B$14="Grey only"), $E$7*Rates!$F$14*$E$17*$E$16 , 0)</f>
        <v/>
      </c>
      <c r="E23" s="8" t="inlineStr"/>
    </row>
    <row r="24">
      <c r="A24" s="8" t="inlineStr">
        <is>
          <t>Brick masonry &amp; base plaster</t>
        </is>
      </c>
      <c r="B24" s="9">
        <f>$E$7</f>
        <v/>
      </c>
      <c r="C24" s="9">
        <f>Rates!$F$15</f>
        <v/>
      </c>
      <c r="D24" s="10">
        <f>IF(OR($B$14="Complete",$B$14="Grey only"), $E$7*Rates!$F$15*$E$17*$E$16 , 0)</f>
        <v/>
      </c>
      <c r="E24" s="8" t="inlineStr"/>
    </row>
    <row r="25">
      <c r="A25" s="8" t="inlineStr">
        <is>
          <t>Finish plaster, putty &amp; paint</t>
        </is>
      </c>
      <c r="B25" s="9">
        <f>$E$11</f>
        <v/>
      </c>
      <c r="C25" s="9">
        <f>Rates!$F$16</f>
        <v/>
      </c>
      <c r="D25" s="10">
        <f>IF(OR($B$14="Complete",$B$14="Finishing only"), $E$11*Rates!$F$16*$E$18*$E$16 , 0)</f>
        <v/>
      </c>
      <c r="E25" s="8" t="inlineStr"/>
    </row>
    <row r="26">
      <c r="A26" s="8" t="inlineStr">
        <is>
          <t>Flooring</t>
        </is>
      </c>
      <c r="B26" s="9">
        <f>$E$12</f>
        <v/>
      </c>
      <c r="C26" s="9">
        <f>Rates!$F$17</f>
        <v/>
      </c>
      <c r="D26" s="10">
        <f>IF(OR($B$14="Complete",$B$14="Finishing only"), $E$12*Rates!$F$17*$E$18*$E$16 , 0)</f>
        <v/>
      </c>
      <c r="E26" s="11" t="inlineStr">
        <is>
          <t>Yes</t>
        </is>
      </c>
    </row>
    <row r="27">
      <c r="A27" s="8" t="inlineStr">
        <is>
          <t>Wall panelling (PVC / WPC / fluted)</t>
        </is>
      </c>
      <c r="B27" s="9">
        <f>$E$9</f>
        <v/>
      </c>
      <c r="C27" s="9">
        <f>Rates!$F$18</f>
        <v/>
      </c>
      <c r="D27" s="10">
        <f>IF(OR($B$14="Complete",$B$14="Finishing only"), $E$9*Rates!$F$18*$E$18*$E$16 , 0)</f>
        <v/>
      </c>
      <c r="E27" s="11" t="inlineStr">
        <is>
          <t>Yes</t>
        </is>
      </c>
    </row>
    <row r="28">
      <c r="A28" s="8" t="inlineStr">
        <is>
          <t>False ceiling</t>
        </is>
      </c>
      <c r="B28" s="9">
        <f>$E$10</f>
        <v/>
      </c>
      <c r="C28" s="9">
        <f>Rates!$F$19</f>
        <v/>
      </c>
      <c r="D28" s="10">
        <f>IF(OR($B$14="Complete",$B$14="Finishing only"), $E$10*Rates!$F$19*$E$18*$E$16 , 0)</f>
        <v/>
      </c>
      <c r="E28" s="11" t="inlineStr">
        <is>
          <t>Yes</t>
        </is>
      </c>
    </row>
    <row r="29">
      <c r="A29" s="8" t="inlineStr">
        <is>
          <t>Wardrobes, kitchen &amp; MDF/HPL work</t>
        </is>
      </c>
      <c r="B29" s="9">
        <f>$E$14</f>
        <v/>
      </c>
      <c r="C29" s="9">
        <f>Rates!$F$20</f>
        <v/>
      </c>
      <c r="D29" s="10">
        <f>IF(OR($B$14="Complete",$B$14="Finishing only"), $E$14*Rates!$F$20*$E$18*$E$16 , 0)</f>
        <v/>
      </c>
      <c r="E29" s="11" t="inlineStr">
        <is>
          <t>Yes</t>
        </is>
      </c>
    </row>
    <row r="30">
      <c r="A30" s="8" t="inlineStr">
        <is>
          <t>Doors &amp; frames</t>
        </is>
      </c>
      <c r="B30" s="9">
        <f>$E$13</f>
        <v/>
      </c>
      <c r="C30" s="9">
        <f>Rates!$F$21</f>
        <v/>
      </c>
      <c r="D30" s="10">
        <f>IF(OR($B$14="Complete",$B$14="Finishing only"), $E$13*Rates!$F$21*$E$18*$E$16 , 0)</f>
        <v/>
      </c>
      <c r="E30" s="8" t="inlineStr"/>
    </row>
    <row r="31">
      <c r="A31" s="8" t="inlineStr">
        <is>
          <t>Electrical wiring &amp; fixtures</t>
        </is>
      </c>
      <c r="B31" s="9">
        <f>$E$7</f>
        <v/>
      </c>
      <c r="C31" s="9">
        <f>Rates!$F$22</f>
        <v/>
      </c>
      <c r="D31" s="10">
        <f>IF(OR($B$14="Complete",$B$14="Finishing only"), $E$7*Rates!$F$22*$E$18*$E$16 , 0)</f>
        <v/>
      </c>
      <c r="E31" s="8" t="inlineStr"/>
    </row>
    <row r="32">
      <c r="A32" s="8" t="inlineStr">
        <is>
          <t>Plumbing &amp; sanitary</t>
        </is>
      </c>
      <c r="B32" s="9">
        <f>$E$7</f>
        <v/>
      </c>
      <c r="C32" s="9">
        <f>Rates!$F$23</f>
        <v/>
      </c>
      <c r="D32" s="10">
        <f>IF(OR($B$14="Complete",$B$14="Finishing only"), $E$7*Rates!$F$23*$E$18*$E$16 +($B$11*45000+25000)*$E$16, 0)</f>
        <v/>
      </c>
      <c r="E32" s="8" t="inlineStr"/>
    </row>
    <row r="33">
      <c r="A33" s="8" t="inlineStr">
        <is>
          <t>Kitchen &amp; bathroom tiling</t>
        </is>
      </c>
      <c r="B33" s="9">
        <f>$E$15</f>
        <v/>
      </c>
      <c r="C33" s="9">
        <f>Rates!$F$24</f>
        <v/>
      </c>
      <c r="D33" s="10">
        <f>IF(OR($B$14="Complete",$B$14="Finishing only"), $E$15*Rates!$F$24*$E$18*$E$16 , 0)</f>
        <v/>
      </c>
      <c r="E33" s="8" t="inlineStr"/>
    </row>
    <row r="35">
      <c r="A35" s="12" t="inlineStr">
        <is>
          <t>ESTIMATED TOTAL</t>
        </is>
      </c>
      <c r="D35" s="13">
        <f>SUM(D22:D33)</f>
        <v/>
      </c>
    </row>
    <row r="36">
      <c r="A36" t="inlineStr">
        <is>
          <t>Cost per sq ft covered</t>
        </is>
      </c>
      <c r="D36" s="14">
        <f>IF(E7&gt;0,D35/E7,0)</f>
        <v/>
      </c>
    </row>
    <row r="38">
      <c r="A38" s="15" t="inlineStr">
        <is>
          <t>Planning estimate only — real quotes typically within 10–15%. Message +92 308 4003555 for a firm quote on the items we supply.</t>
        </is>
      </c>
    </row>
  </sheetData>
  <mergeCells count="6">
    <mergeCell ref="A4:B4"/>
    <mergeCell ref="A20:E20"/>
    <mergeCell ref="A38:E38"/>
    <mergeCell ref="A2:E2"/>
    <mergeCell ref="A1:E1"/>
    <mergeCell ref="D4:E4"/>
  </mergeCells>
  <dataValidations count="5">
    <dataValidation sqref="B5" showDropDown="0" showInputMessage="0" showErrorMessage="0" allowBlank="0" type="list">
      <formula1>"Lahore,Karachi,Islamabad,Rawalpindi,Faisalabad,Multan,Peshawar,Gujranwala"</formula1>
    </dataValidation>
    <dataValidation sqref="B7" showDropDown="0" showInputMessage="0" showErrorMessage="0" allowBlank="0" type="list">
      <formula1>"Marla,Kanal,Sq Ft,Sq Yd"</formula1>
    </dataValidation>
    <dataValidation sqref="B8" showDropDown="0" showInputMessage="0" showErrorMessage="0" allowBlank="0" type="list">
      <formula1>"Single,Double"</formula1>
    </dataValidation>
    <dataValidation sqref="B9" showDropDown="0" showInputMessage="0" showErrorMessage="0" allowBlank="0" type="list">
      <formula1>"Economy,Standard,Premium"</formula1>
    </dataValidation>
    <dataValidation sqref="B14" showDropDown="0" showInputMessage="0" showErrorMessage="0" allowBlank="0" type="list">
      <formula1>"Complete,Grey only,Finishing only"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3" customWidth="1" min="3" max="3"/>
    <col width="30" customWidth="1" min="4" max="4"/>
    <col width="12" customWidth="1" min="5" max="5"/>
    <col width="10" customWidth="1" min="6" max="6"/>
    <col width="14" customWidth="1" min="7" max="7"/>
    <col width="10" customWidth="1" min="8" max="8"/>
    <col width="10" customWidth="1" min="9" max="9"/>
  </cols>
  <sheetData>
    <row r="1">
      <c r="A1" s="1" t="inlineStr">
        <is>
          <t>Finishes.pk rate table — edit these to update the estimate</t>
        </is>
      </c>
    </row>
    <row r="2">
      <c r="A2" t="inlineStr">
        <is>
          <t>Rates last updated:</t>
        </is>
      </c>
      <c r="B2" t="inlineStr">
        <is>
          <t>2026-08-21</t>
        </is>
      </c>
    </row>
    <row r="4">
      <c r="A4" s="4" t="inlineStr">
        <is>
          <t>Unit</t>
        </is>
      </c>
      <c r="B4" s="4" t="inlineStr">
        <is>
          <t>SqFt/unit</t>
        </is>
      </c>
      <c r="D4" s="4" t="inlineStr">
        <is>
          <t>Assumption</t>
        </is>
      </c>
      <c r="E4" s="4" t="inlineStr">
        <is>
          <t>Value</t>
        </is>
      </c>
      <c r="G4" s="4" t="inlineStr">
        <is>
          <t>Quality</t>
        </is>
      </c>
      <c r="H4" s="4" t="inlineStr">
        <is>
          <t>Grey</t>
        </is>
      </c>
      <c r="I4" s="4" t="inlineStr">
        <is>
          <t>Finishing</t>
        </is>
      </c>
    </row>
    <row r="5">
      <c r="A5" t="inlineStr">
        <is>
          <t>Marla</t>
        </is>
      </c>
      <c r="B5" t="n">
        <v>225</v>
      </c>
      <c r="D5" t="inlineStr">
        <is>
          <t>ground_coverage</t>
        </is>
      </c>
      <c r="E5" t="n">
        <v>0.85</v>
      </c>
      <c r="G5" t="inlineStr">
        <is>
          <t>Economy</t>
        </is>
      </c>
      <c r="H5" t="n">
        <v>0.9</v>
      </c>
      <c r="I5" t="n">
        <v>0.7</v>
      </c>
    </row>
    <row r="6">
      <c r="A6" t="inlineStr">
        <is>
          <t>Kanal</t>
        </is>
      </c>
      <c r="B6" t="n">
        <v>4500</v>
      </c>
      <c r="D6" t="inlineStr">
        <is>
          <t>wall_area_factor</t>
        </is>
      </c>
      <c r="E6" t="n">
        <v>2.8</v>
      </c>
      <c r="G6" t="inlineStr">
        <is>
          <t>Standard</t>
        </is>
      </c>
      <c r="H6" t="n">
        <v>1</v>
      </c>
      <c r="I6" t="n">
        <v>1</v>
      </c>
    </row>
    <row r="7">
      <c r="A7" t="inlineStr">
        <is>
          <t>Sq Ft</t>
        </is>
      </c>
      <c r="B7" t="n">
        <v>1</v>
      </c>
      <c r="D7" t="inlineStr">
        <is>
          <t>wardrobe_per_bed</t>
        </is>
      </c>
      <c r="E7" t="n">
        <v>42</v>
      </c>
      <c r="G7" t="inlineStr">
        <is>
          <t>Premium</t>
        </is>
      </c>
      <c r="H7" t="n">
        <v>1.15</v>
      </c>
      <c r="I7" t="n">
        <v>1.55</v>
      </c>
    </row>
    <row r="8">
      <c r="A8" t="inlineStr">
        <is>
          <t>Sq Yd</t>
        </is>
      </c>
      <c r="B8" t="n">
        <v>9</v>
      </c>
      <c r="D8" t="inlineStr">
        <is>
          <t>kitchen_face</t>
        </is>
      </c>
      <c r="E8" t="n">
        <v>70</v>
      </c>
    </row>
    <row r="9">
      <c r="D9" t="inlineStr">
        <is>
          <t>bath_tiling</t>
        </is>
      </c>
      <c r="E9" t="n">
        <v>55</v>
      </c>
    </row>
    <row r="10">
      <c r="D10" t="inlineStr">
        <is>
          <t>kitchen_tiling</t>
        </is>
      </c>
      <c r="E10" t="n">
        <v>60</v>
      </c>
    </row>
    <row r="11">
      <c r="D11" t="inlineStr">
        <is>
          <t>doors_fixed</t>
        </is>
      </c>
      <c r="E11" t="n">
        <v>2</v>
      </c>
    </row>
    <row r="12">
      <c r="A12" s="4" t="inlineStr">
        <is>
          <t>City</t>
        </is>
      </c>
      <c r="B12" s="4" t="inlineStr">
        <is>
          <t>Multiplier</t>
        </is>
      </c>
      <c r="D12" s="4" t="inlineStr">
        <is>
          <t>Trade</t>
        </is>
      </c>
      <c r="E12" s="4" t="inlineStr">
        <is>
          <t>Group</t>
        </is>
      </c>
      <c r="F12" s="4" t="inlineStr">
        <is>
          <t>Rate</t>
        </is>
      </c>
      <c r="G12" s="4" t="inlineStr">
        <is>
          <t>Basis</t>
        </is>
      </c>
      <c r="H12" s="4" t="inlineStr">
        <is>
          <t>Labour%</t>
        </is>
      </c>
    </row>
    <row r="13">
      <c r="A13" t="inlineStr">
        <is>
          <t>Lahore</t>
        </is>
      </c>
      <c r="B13" t="n">
        <v>1</v>
      </c>
      <c r="D13" t="inlineStr">
        <is>
          <t>Foundation &amp; substructure</t>
        </is>
      </c>
      <c r="E13" t="inlineStr">
        <is>
          <t>grey</t>
        </is>
      </c>
      <c r="F13" t="n">
        <v>520</v>
      </c>
      <c r="G13" t="inlineStr">
        <is>
          <t>coveredArea</t>
        </is>
      </c>
      <c r="H13" t="n">
        <v>0.38</v>
      </c>
    </row>
    <row r="14">
      <c r="A14" t="inlineStr">
        <is>
          <t>Karachi</t>
        </is>
      </c>
      <c r="B14" t="n">
        <v>1.03</v>
      </c>
      <c r="D14" t="inlineStr">
        <is>
          <t>RCC frame, slabs &amp; columns</t>
        </is>
      </c>
      <c r="E14" t="inlineStr">
        <is>
          <t>grey</t>
        </is>
      </c>
      <c r="F14" t="n">
        <v>1640</v>
      </c>
      <c r="G14" t="inlineStr">
        <is>
          <t>coveredArea</t>
        </is>
      </c>
      <c r="H14" t="n">
        <v>0.32</v>
      </c>
    </row>
    <row r="15">
      <c r="A15" t="inlineStr">
        <is>
          <t>Islamabad</t>
        </is>
      </c>
      <c r="B15" t="n">
        <v>1.06</v>
      </c>
      <c r="D15" t="inlineStr">
        <is>
          <t>Brick masonry &amp; base plaster</t>
        </is>
      </c>
      <c r="E15" t="inlineStr">
        <is>
          <t>grey</t>
        </is>
      </c>
      <c r="F15" t="n">
        <v>850</v>
      </c>
      <c r="G15" t="inlineStr">
        <is>
          <t>coveredArea</t>
        </is>
      </c>
      <c r="H15" t="n">
        <v>0.4</v>
      </c>
    </row>
    <row r="16">
      <c r="A16" t="inlineStr">
        <is>
          <t>Rawalpindi</t>
        </is>
      </c>
      <c r="B16" t="n">
        <v>1.02</v>
      </c>
      <c r="D16" t="inlineStr">
        <is>
          <t>Finish plaster, putty &amp; paint</t>
        </is>
      </c>
      <c r="E16" t="inlineStr">
        <is>
          <t>finishing</t>
        </is>
      </c>
      <c r="F16" t="n">
        <v>95</v>
      </c>
      <c r="G16" t="inlineStr">
        <is>
          <t>paintArea</t>
        </is>
      </c>
      <c r="H16" t="n">
        <v>0.45</v>
      </c>
    </row>
    <row r="17">
      <c r="A17" t="inlineStr">
        <is>
          <t>Faisalabad</t>
        </is>
      </c>
      <c r="B17" t="n">
        <v>0.97</v>
      </c>
      <c r="D17" t="inlineStr">
        <is>
          <t>Flooring</t>
        </is>
      </c>
      <c r="E17" t="inlineStr">
        <is>
          <t>finishing</t>
        </is>
      </c>
      <c r="F17" t="n">
        <v>300</v>
      </c>
      <c r="G17" t="inlineStr">
        <is>
          <t>floorArea</t>
        </is>
      </c>
      <c r="H17" t="n">
        <v>0.3</v>
      </c>
    </row>
    <row r="18">
      <c r="A18" t="inlineStr">
        <is>
          <t>Multan</t>
        </is>
      </c>
      <c r="B18" t="n">
        <v>0.96</v>
      </c>
      <c r="D18" t="inlineStr">
        <is>
          <t>Wall panelling (PVC / WPC / fluted)</t>
        </is>
      </c>
      <c r="E18" t="inlineStr">
        <is>
          <t>finishing</t>
        </is>
      </c>
      <c r="F18" t="n">
        <v>320</v>
      </c>
      <c r="G18" t="inlineStr">
        <is>
          <t>panelledArea</t>
        </is>
      </c>
      <c r="H18" t="n">
        <v>0.22</v>
      </c>
    </row>
    <row r="19">
      <c r="A19" t="inlineStr">
        <is>
          <t>Peshawar</t>
        </is>
      </c>
      <c r="B19" t="n">
        <v>0.98</v>
      </c>
      <c r="D19" t="inlineStr">
        <is>
          <t>False ceiling</t>
        </is>
      </c>
      <c r="E19" t="inlineStr">
        <is>
          <t>finishing</t>
        </is>
      </c>
      <c r="F19" t="n">
        <v>300</v>
      </c>
      <c r="G19" t="inlineStr">
        <is>
          <t>ceilingArea</t>
        </is>
      </c>
      <c r="H19" t="n">
        <v>0.35</v>
      </c>
    </row>
    <row r="20">
      <c r="A20" t="inlineStr">
        <is>
          <t>Gujranwala</t>
        </is>
      </c>
      <c r="B20" t="n">
        <v>0.97</v>
      </c>
      <c r="D20" t="inlineStr">
        <is>
          <t>Wardrobes, kitchen &amp; MDF/HPL work</t>
        </is>
      </c>
      <c r="E20" t="inlineStr">
        <is>
          <t>finishing</t>
        </is>
      </c>
      <c r="F20" t="n">
        <v>1520</v>
      </c>
      <c r="G20" t="inlineStr">
        <is>
          <t>woodworkFace</t>
        </is>
      </c>
      <c r="H20" t="n">
        <v>0.35</v>
      </c>
    </row>
    <row r="21">
      <c r="D21" t="inlineStr">
        <is>
          <t>Doors &amp; frames</t>
        </is>
      </c>
      <c r="E21" t="inlineStr">
        <is>
          <t>finishing</t>
        </is>
      </c>
      <c r="F21" t="n">
        <v>22000</v>
      </c>
      <c r="G21" t="inlineStr">
        <is>
          <t>doorCount</t>
        </is>
      </c>
      <c r="H21" t="n">
        <v>0.25</v>
      </c>
    </row>
    <row r="22">
      <c r="D22" t="inlineStr">
        <is>
          <t>Electrical wiring &amp; fixtures</t>
        </is>
      </c>
      <c r="E22" t="inlineStr">
        <is>
          <t>finishing</t>
        </is>
      </c>
      <c r="F22" t="n">
        <v>255</v>
      </c>
      <c r="G22" t="inlineStr">
        <is>
          <t>coveredArea</t>
        </is>
      </c>
      <c r="H22" t="n">
        <v>0.4</v>
      </c>
    </row>
    <row r="23">
      <c r="D23" t="inlineStr">
        <is>
          <t>Plumbing &amp; sanitary</t>
        </is>
      </c>
      <c r="E23" t="inlineStr">
        <is>
          <t>finishing</t>
        </is>
      </c>
      <c r="F23" t="n">
        <v>225</v>
      </c>
      <c r="G23" t="inlineStr">
        <is>
          <t>coveredArea</t>
        </is>
      </c>
      <c r="H23" t="n">
        <v>0.38</v>
      </c>
    </row>
    <row r="24">
      <c r="D24" t="inlineStr">
        <is>
          <t>Kitchen &amp; bathroom tiling</t>
        </is>
      </c>
      <c r="E24" t="inlineStr">
        <is>
          <t>finishing</t>
        </is>
      </c>
      <c r="F24" t="n">
        <v>260</v>
      </c>
      <c r="G24" t="inlineStr">
        <is>
          <t>wetTiling</t>
        </is>
      </c>
      <c r="H24" t="n">
        <v>0.35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2026-08-21T18:39:03Z</dcterms:created>
  <dcterms:modified xsi:type="dcterms:W3CDTF">2026-08-21T18:39:03Z</dcterms:modified>
</cp:coreProperties>
</file>